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315" windowHeight="8160" activeTab="1"/>
  </bookViews>
  <sheets>
    <sheet name="прил.1" sheetId="1" r:id="rId1"/>
    <sheet name="прил.2" sheetId="2" r:id="rId2"/>
  </sheets>
  <definedNames>
    <definedName name="_xlnm.Print_Titles" localSheetId="0">'прил.1'!$9:$10</definedName>
    <definedName name="_xlnm.Print_Titles" localSheetId="1">'прил.2'!$9:$10</definedName>
    <definedName name="_xlnm.Print_Area" localSheetId="0">'прил.1'!$A$1:$E$30</definedName>
    <definedName name="_xlnm.Print_Area" localSheetId="1">'прил.2'!$A$1:$E$21</definedName>
  </definedNames>
  <calcPr fullCalcOnLoad="1"/>
</workbook>
</file>

<file path=xl/sharedStrings.xml><?xml version="1.0" encoding="utf-8"?>
<sst xmlns="http://schemas.openxmlformats.org/spreadsheetml/2006/main" count="59" uniqueCount="49">
  <si>
    <t xml:space="preserve">ДОХОДЫ  ОТ  ОКАЗАНИЯ  ПЛАТНЫХ  УСЛУГ  (РАБОТ)  И  КОМПЕНСАЦИИ ЗАТРАТ ГОСУДАРСТВА
</t>
  </si>
  <si>
    <t>НАЛОГОВЫЕ И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</si>
  <si>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</si>
  <si>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</si>
  <si>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</si>
  <si>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</si>
  <si>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</si>
  <si>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Культура, кинематография 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</si>
  <si>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</si>
  <si>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</si>
  <si>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</si>
  <si>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Сумма</t>
  </si>
  <si>
    <t>Утверждено</t>
  </si>
  <si>
    <t>Исполнено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</si>
  <si>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</si>
  <si>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</si>
  <si>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</si>
  <si>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</si>
  <si>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</si>
  <si>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</si>
  <si>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</si>
  <si>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</si>
  <si>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</si>
  <si>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</si>
  <si>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</si>
  <si>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Результат исполнения бюджета (дефицит / профицит)</t>
  </si>
  <si>
    <t>х</t>
  </si>
  <si>
    <t>Всего доходов:</t>
  </si>
  <si>
    <t>Всего расходов:</t>
  </si>
  <si>
    <t>% исполнения</t>
  </si>
  <si>
    <t>Неисполненные назначения</t>
  </si>
  <si>
    <t>Субвенции бюджетам субъектов Российской Федерации и муниципальных образований</t>
  </si>
  <si>
    <t>Кандалакшского района</t>
  </si>
  <si>
    <t>Наименование разделов</t>
  </si>
  <si>
    <t>Наименование доходов</t>
  </si>
  <si>
    <t>Приложение № 2</t>
  </si>
  <si>
    <t>сельское поселение Зареченск Кандалакшского района</t>
  </si>
  <si>
    <t>к Постановлению администрации муниципального образования</t>
  </si>
  <si>
    <t>Приложение № 1</t>
  </si>
  <si>
    <t xml:space="preserve">                                                                          ИСПОЛНЕНИЕ БЮДЖЕТА МУНИЦИПАЛЬНОГО ОБРАЗОВАНИЯ СЕЛЬСКОЕ ПОСЕЛЕНИЕ ЗАРЕЧЕНСК  </t>
  </si>
  <si>
    <t xml:space="preserve">                                                                 КАНДАЛАКШСКОГО РАЙОНА ПО ДОХОДАМ</t>
  </si>
  <si>
    <t xml:space="preserve">                                                                 КАНДАЛАКШСКОГО РАЙОНА ПО РАСХОДАМ</t>
  </si>
  <si>
    <t>НАЛОГИ НА СОВОКУПНЫЙ ДОХОД</t>
  </si>
  <si>
    <t>Налог, взимаемый с налогоплательщиков, выбравших в качестве объекта налогообложения доходы</t>
  </si>
  <si>
    <t>от 01.11.2021 № 43</t>
  </si>
  <si>
    <t xml:space="preserve">                                                                               за  9 месяцев  2021 года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</si>
  <si>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</si>
  <si>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Доходы, поступающие в порядке возмещения расходов, понесенных в связи с эксплуатацией имущества сельских поселений</t>
  </si>
  <si>
    <t>за 9 месяцев 2021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</si>
</sst>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.00_ ;[Red]\-#,##0.00\ "/>
    <numFmt numFmtId="174" formatCode="#,##0.0"/>
    <numFmt numFmtId="175" formatCode="#,##0_ ;[Red]\-#,##0\ "/>
    <numFmt numFmtId="176" formatCode="#,##0.0_ ;\-#,##0.0\ "/>
    <numFmt numFmtId="177" formatCode="0.0%"/>
    <numFmt numFmtId="178" formatCode="#,##0.000"/>
    <numFmt numFmtId="179" formatCode="#,##0.0000000"/>
    <numFmt numFmtId="180" formatCode="_-* #.##0,_р_._-;\-* #,##0_р_._-;_-* &quot;-&quot;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8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6" fillId="3" borderId="0" applyNumberFormat="0" applyBorder="0" applyAlignment="0" applyProtection="0"/>
    <xf numFmtId="0" fontId="6" fillId="4" borderId="0" applyNumberFormat="0" applyBorder="0" applyAlignment="0" applyProtection="0"/>
    <xf numFmtId="0" fontId="26" fillId="5" borderId="0" applyNumberFormat="0" applyBorder="0" applyAlignment="0" applyProtection="0"/>
    <xf numFmtId="0" fontId="6" fillId="6" borderId="0" applyNumberFormat="0" applyBorder="0" applyAlignment="0" applyProtection="0"/>
    <xf numFmtId="0" fontId="26" fillId="7" borderId="0" applyNumberFormat="0" applyBorder="0" applyAlignment="0" applyProtection="0"/>
    <xf numFmtId="0" fontId="6" fillId="8" borderId="0" applyNumberFormat="0" applyBorder="0" applyAlignment="0" applyProtection="0"/>
    <xf numFmtId="0" fontId="26" fillId="9" borderId="0" applyNumberFormat="0" applyBorder="0" applyAlignment="0" applyProtection="0"/>
    <xf numFmtId="0" fontId="6" fillId="10" borderId="0" applyNumberFormat="0" applyBorder="0" applyAlignment="0" applyProtection="0"/>
    <xf numFmtId="0" fontId="26" fillId="11" borderId="0" applyNumberFormat="0" applyBorder="0" applyAlignment="0" applyProtection="0"/>
    <xf numFmtId="0" fontId="6" fillId="6" borderId="0" applyNumberFormat="0" applyBorder="0" applyAlignment="0" applyProtection="0"/>
    <xf numFmtId="0" fontId="26" fillId="12" borderId="0" applyNumberFormat="0" applyBorder="0" applyAlignment="0" applyProtection="0"/>
    <xf numFmtId="0" fontId="6" fillId="10" borderId="0" applyNumberFormat="0" applyBorder="0" applyAlignment="0" applyProtection="0"/>
    <xf numFmtId="0" fontId="26" fillId="13" borderId="0" applyNumberFormat="0" applyBorder="0" applyAlignment="0" applyProtection="0"/>
    <xf numFmtId="0" fontId="6" fillId="4" borderId="0" applyNumberFormat="0" applyBorder="0" applyAlignment="0" applyProtection="0"/>
    <xf numFmtId="0" fontId="26" fillId="14" borderId="0" applyNumberFormat="0" applyBorder="0" applyAlignment="0" applyProtection="0"/>
    <xf numFmtId="0" fontId="6" fillId="15" borderId="0" applyNumberFormat="0" applyBorder="0" applyAlignment="0" applyProtection="0"/>
    <xf numFmtId="0" fontId="26" fillId="16" borderId="0" applyNumberFormat="0" applyBorder="0" applyAlignment="0" applyProtection="0"/>
    <xf numFmtId="0" fontId="6" fillId="17" borderId="0" applyNumberFormat="0" applyBorder="0" applyAlignment="0" applyProtection="0"/>
    <xf numFmtId="0" fontId="26" fillId="18" borderId="0" applyNumberFormat="0" applyBorder="0" applyAlignment="0" applyProtection="0"/>
    <xf numFmtId="0" fontId="6" fillId="10" borderId="0" applyNumberFormat="0" applyBorder="0" applyAlignment="0" applyProtection="0"/>
    <xf numFmtId="0" fontId="26" fillId="19" borderId="0" applyNumberFormat="0" applyBorder="0" applyAlignment="0" applyProtection="0"/>
    <xf numFmtId="0" fontId="6" fillId="6" borderId="0" applyNumberFormat="0" applyBorder="0" applyAlignment="0" applyProtection="0"/>
    <xf numFmtId="0" fontId="26" fillId="20" borderId="0" applyNumberFormat="0" applyBorder="0" applyAlignment="0" applyProtection="0"/>
    <xf numFmtId="0" fontId="7" fillId="10" borderId="0" applyNumberFormat="0" applyBorder="0" applyAlignment="0" applyProtection="0"/>
    <xf numFmtId="0" fontId="27" fillId="21" borderId="0" applyNumberFormat="0" applyBorder="0" applyAlignment="0" applyProtection="0"/>
    <xf numFmtId="0" fontId="7" fillId="22" borderId="0" applyNumberFormat="0" applyBorder="0" applyAlignment="0" applyProtection="0"/>
    <xf numFmtId="0" fontId="27" fillId="23" borderId="0" applyNumberFormat="0" applyBorder="0" applyAlignment="0" applyProtection="0"/>
    <xf numFmtId="0" fontId="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17" borderId="0" applyNumberFormat="0" applyBorder="0" applyAlignment="0" applyProtection="0"/>
    <xf numFmtId="0" fontId="27" fillId="26" borderId="0" applyNumberFormat="0" applyBorder="0" applyAlignment="0" applyProtection="0"/>
    <xf numFmtId="0" fontId="7" fillId="10" borderId="0" applyNumberFormat="0" applyBorder="0" applyAlignment="0" applyProtection="0"/>
    <xf numFmtId="0" fontId="27" fillId="27" borderId="0" applyNumberFormat="0" applyBorder="0" applyAlignment="0" applyProtection="0"/>
    <xf numFmtId="0" fontId="7" fillId="4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15" borderId="1" applyNumberFormat="0" applyAlignment="0" applyProtection="0"/>
    <xf numFmtId="0" fontId="9" fillId="33" borderId="2" applyNumberFormat="0" applyAlignment="0" applyProtection="0"/>
    <xf numFmtId="0" fontId="10" fillId="33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34" borderId="7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6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10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right" vertical="top"/>
    </xf>
    <xf numFmtId="177" fontId="3" fillId="0" borderId="0" xfId="0" applyNumberFormat="1" applyFont="1" applyFill="1" applyAlignment="1">
      <alignment horizontal="right" vertical="top"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Alignment="1">
      <alignment horizontal="left"/>
    </xf>
    <xf numFmtId="0" fontId="23" fillId="0" borderId="10" xfId="0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wrapText="1"/>
    </xf>
    <xf numFmtId="174" fontId="23" fillId="0" borderId="10" xfId="0" applyNumberFormat="1" applyFont="1" applyBorder="1" applyAlignment="1">
      <alignment horizontal="center" vertical="center"/>
    </xf>
    <xf numFmtId="174" fontId="23" fillId="0" borderId="10" xfId="0" applyNumberFormat="1" applyFont="1" applyFill="1" applyBorder="1" applyAlignment="1">
      <alignment horizontal="center" vertical="center" shrinkToFit="1"/>
    </xf>
    <xf numFmtId="177" fontId="23" fillId="0" borderId="10" xfId="0" applyNumberFormat="1" applyFont="1" applyFill="1" applyBorder="1" applyAlignment="1">
      <alignment horizontal="center" vertical="center" shrinkToFit="1"/>
    </xf>
    <xf numFmtId="0" fontId="23" fillId="0" borderId="10" xfId="0" applyFont="1" applyBorder="1" applyAlignment="1">
      <alignment wrapText="1"/>
    </xf>
    <xf numFmtId="0" fontId="23" fillId="33" borderId="10" xfId="0" applyNumberFormat="1" applyFont="1" applyFill="1" applyBorder="1" applyAlignment="1">
      <alignment horizontal="left" wrapText="1"/>
    </xf>
    <xf numFmtId="174" fontId="23" fillId="33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right"/>
    </xf>
    <xf numFmtId="174" fontId="24" fillId="0" borderId="10" xfId="0" applyNumberFormat="1" applyFont="1" applyFill="1" applyBorder="1" applyAlignment="1">
      <alignment horizontal="center" vertical="center" shrinkToFit="1"/>
    </xf>
    <xf numFmtId="177" fontId="24" fillId="0" borderId="10" xfId="0" applyNumberFormat="1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wrapText="1"/>
    </xf>
    <xf numFmtId="174" fontId="24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 horizontal="right" vertical="top"/>
    </xf>
    <xf numFmtId="177" fontId="23" fillId="0" borderId="0" xfId="0" applyNumberFormat="1" applyFont="1" applyFill="1" applyAlignment="1">
      <alignment horizontal="right" vertical="top"/>
    </xf>
    <xf numFmtId="0" fontId="22" fillId="37" borderId="0" xfId="0" applyFont="1" applyFill="1" applyAlignment="1">
      <alignment horizontal="right" vertical="top" wrapText="1"/>
    </xf>
    <xf numFmtId="0" fontId="22" fillId="37" borderId="0" xfId="0" applyFont="1" applyFill="1" applyAlignment="1">
      <alignment horizontal="right" vertical="top"/>
    </xf>
    <xf numFmtId="0" fontId="25" fillId="37" borderId="0" xfId="0" applyFont="1" applyFill="1" applyAlignment="1">
      <alignment horizontal="right" vertical="top" wrapText="1"/>
    </xf>
    <xf numFmtId="0" fontId="24" fillId="0" borderId="0" xfId="0" applyFont="1" applyAlignment="1">
      <alignment horizontal="center" vertical="top" wrapText="1"/>
    </xf>
    <xf numFmtId="174" fontId="23" fillId="0" borderId="0" xfId="0" applyNumberFormat="1" applyFont="1" applyAlignment="1">
      <alignment horizontal="center" vertical="top" wrapText="1"/>
    </xf>
    <xf numFmtId="14" fontId="23" fillId="0" borderId="0" xfId="0" applyNumberFormat="1" applyFont="1" applyBorder="1" applyAlignment="1">
      <alignment horizontal="center" vertical="top" wrapText="1"/>
    </xf>
    <xf numFmtId="174" fontId="23" fillId="37" borderId="10" xfId="0" applyNumberFormat="1" applyFont="1" applyFill="1" applyBorder="1" applyAlignment="1">
      <alignment horizontal="center" vertical="top" wrapText="1"/>
    </xf>
    <xf numFmtId="0" fontId="23" fillId="37" borderId="10" xfId="0" applyFont="1" applyFill="1" applyBorder="1" applyAlignment="1">
      <alignment horizontal="center" vertical="top" wrapText="1"/>
    </xf>
    <xf numFmtId="0" fontId="23" fillId="0" borderId="10" xfId="0" applyNumberFormat="1" applyFont="1" applyFill="1" applyBorder="1" applyAlignment="1">
      <alignment horizontal="left" vertical="top" wrapText="1"/>
    </xf>
    <xf numFmtId="174" fontId="23" fillId="0" borderId="10" xfId="0" applyNumberFormat="1" applyFont="1" applyFill="1" applyBorder="1" applyAlignment="1">
      <alignment horizontal="center" vertical="top"/>
    </xf>
    <xf numFmtId="174" fontId="23" fillId="0" borderId="10" xfId="0" applyNumberFormat="1" applyFont="1" applyFill="1" applyBorder="1" applyAlignment="1">
      <alignment horizontal="center" vertical="top" shrinkToFit="1"/>
    </xf>
    <xf numFmtId="177" fontId="23" fillId="0" borderId="10" xfId="0" applyNumberFormat="1" applyFont="1" applyFill="1" applyBorder="1" applyAlignment="1">
      <alignment horizontal="center" vertical="top" shrinkToFit="1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right" vertical="top" wrapText="1"/>
    </xf>
    <xf numFmtId="174" fontId="24" fillId="0" borderId="10" xfId="0" applyNumberFormat="1" applyFont="1" applyFill="1" applyBorder="1" applyAlignment="1">
      <alignment horizontal="center" vertical="top"/>
    </xf>
    <xf numFmtId="174" fontId="24" fillId="0" borderId="10" xfId="0" applyNumberFormat="1" applyFont="1" applyFill="1" applyBorder="1" applyAlignment="1">
      <alignment horizontal="center" vertical="top" shrinkToFi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177" fontId="24" fillId="0" borderId="11" xfId="0" applyNumberFormat="1" applyFont="1" applyFill="1" applyBorder="1" applyAlignment="1">
      <alignment horizontal="center" vertical="top" shrinkToFit="1"/>
    </xf>
    <xf numFmtId="0" fontId="2" fillId="36" borderId="0" xfId="0" applyFont="1" applyFill="1" applyBorder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23" fillId="0" borderId="0" xfId="0" applyFont="1" applyAlignment="1">
      <alignment horizontal="left" vertical="top" wrapText="1"/>
    </xf>
    <xf numFmtId="0" fontId="24" fillId="37" borderId="10" xfId="0" applyFont="1" applyFill="1" applyBorder="1" applyAlignment="1">
      <alignment horizontal="center" vertical="top" wrapText="1"/>
    </xf>
    <xf numFmtId="174" fontId="24" fillId="37" borderId="10" xfId="0" applyNumberFormat="1" applyFont="1" applyFill="1" applyBorder="1" applyAlignment="1">
      <alignment horizontal="center" vertical="top" wrapText="1"/>
    </xf>
    <xf numFmtId="174" fontId="23" fillId="0" borderId="0" xfId="0" applyNumberFormat="1" applyFont="1" applyAlignment="1">
      <alignment horizontal="center" vertical="top" wrapText="1"/>
    </xf>
    <xf numFmtId="0" fontId="0" fillId="0" borderId="0" xfId="0" applyAlignment="1">
      <alignment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view="pageBreakPreview" zoomScale="110" zoomScaleSheetLayoutView="110" zoomScalePageLayoutView="0" workbookViewId="0" topLeftCell="A1">
      <selection activeCell="E5" sqref="E5"/>
    </sheetView>
  </sheetViews>
  <sheetFormatPr defaultColWidth="9.00390625" defaultRowHeight="12.75"/>
  <cols>
    <col min="1" max="1" width="69.625" style="2" customWidth="1"/>
    <col min="2" max="2" width="11.875" style="9" customWidth="1"/>
    <col min="3" max="3" width="14.25390625" style="9" customWidth="1"/>
    <col min="4" max="4" width="10.25390625" style="9" customWidth="1"/>
    <col min="5" max="5" width="11.25390625" style="5" customWidth="1"/>
    <col min="6" max="16384" width="9.125" style="2" customWidth="1"/>
  </cols>
  <sheetData>
    <row r="1" spans="1:5" ht="12.75">
      <c r="A1" s="39"/>
      <c r="B1" s="39"/>
      <c r="C1" s="40"/>
      <c r="D1" s="40"/>
      <c r="E1" s="15" t="s">
        <v>38</v>
      </c>
    </row>
    <row r="2" spans="1:5" ht="12.75">
      <c r="A2" s="39"/>
      <c r="B2" s="39"/>
      <c r="C2" s="40"/>
      <c r="D2" s="40"/>
      <c r="E2" s="15" t="s">
        <v>37</v>
      </c>
    </row>
    <row r="3" spans="1:5" ht="12.75">
      <c r="A3" s="41"/>
      <c r="B3" s="41"/>
      <c r="C3" s="41"/>
      <c r="D3" s="40"/>
      <c r="E3" s="14" t="s">
        <v>36</v>
      </c>
    </row>
    <row r="4" spans="1:5" ht="8.25" customHeight="1">
      <c r="A4" s="60"/>
      <c r="B4" s="61"/>
      <c r="C4" s="65"/>
      <c r="D4" s="66"/>
      <c r="E4" s="66"/>
    </row>
    <row r="5" spans="1:5" ht="12.75">
      <c r="A5" s="42"/>
      <c r="B5" s="42"/>
      <c r="C5" s="43"/>
      <c r="D5" s="43"/>
      <c r="E5" s="15" t="s">
        <v>44</v>
      </c>
    </row>
    <row r="6" spans="1:5" ht="12.75">
      <c r="A6" s="16" t="s">
        <v>39</v>
      </c>
      <c r="B6" s="43"/>
      <c r="C6" s="43"/>
      <c r="D6" s="43"/>
      <c r="E6" s="44"/>
    </row>
    <row r="7" spans="1:5" ht="18.75" customHeight="1">
      <c r="A7" s="18" t="s">
        <v>40</v>
      </c>
      <c r="B7" s="43"/>
      <c r="C7" s="43"/>
      <c r="D7" s="43"/>
      <c r="E7" s="44"/>
    </row>
    <row r="8" spans="1:5" ht="20.25" customHeight="1">
      <c r="A8" s="62" t="s">
        <v>45</v>
      </c>
      <c r="B8" s="62"/>
      <c r="C8" s="62"/>
      <c r="D8" s="62"/>
      <c r="E8" s="62"/>
    </row>
    <row r="9" spans="1:23" s="1" customFormat="1" ht="27.75" customHeight="1">
      <c r="A9" s="63" t="s">
        <v>34</v>
      </c>
      <c r="B9" s="64" t="s">
        <v>12</v>
      </c>
      <c r="C9" s="64" t="s">
        <v>13</v>
      </c>
      <c r="D9" s="63" t="s">
        <v>30</v>
      </c>
      <c r="E9" s="6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5" s="4" customFormat="1" ht="25.5">
      <c r="A10" s="63"/>
      <c r="B10" s="64"/>
      <c r="C10" s="64"/>
      <c r="D10" s="45" t="s">
        <v>11</v>
      </c>
      <c r="E10" s="46" t="s">
        <v>29</v>
      </c>
    </row>
    <row r="11" spans="1:5" ht="15.75" customHeight="1">
      <c r="A11" s="47" t="s">
        <v>1</v>
      </c>
      <c r="B11" s="48">
        <f>B12+B16+B19+B21+B14</f>
        <v>846.1</v>
      </c>
      <c r="C11" s="48">
        <f>C12+C16+C19+C21+C14</f>
        <v>680.8000000000001</v>
      </c>
      <c r="D11" s="49">
        <f>B11-C11</f>
        <v>165.29999999999995</v>
      </c>
      <c r="E11" s="50">
        <f>IF(B11&gt;0,C11/B11,"х")</f>
        <v>0.8046330221014065</v>
      </c>
    </row>
    <row r="12" spans="1:5" ht="15" customHeight="1">
      <c r="A12" s="47" t="s">
        <v>14</v>
      </c>
      <c r="B12" s="48">
        <f>B13</f>
        <v>300</v>
      </c>
      <c r="C12" s="48">
        <f>C13</f>
        <v>228.5</v>
      </c>
      <c r="D12" s="49">
        <f aca="true" t="shared" si="0" ref="D12:D27">B12-C12</f>
        <v>71.5</v>
      </c>
      <c r="E12" s="50">
        <f aca="true" t="shared" si="1" ref="E12:E26">IF(B12&gt;0,C12/B12,"х")</f>
        <v>0.7616666666666667</v>
      </c>
    </row>
    <row r="13" spans="1:5" ht="16.5" customHeight="1">
      <c r="A13" s="47" t="s">
        <v>15</v>
      </c>
      <c r="B13" s="48">
        <v>300</v>
      </c>
      <c r="C13" s="48">
        <v>228.5</v>
      </c>
      <c r="D13" s="49">
        <f t="shared" si="0"/>
        <v>71.5</v>
      </c>
      <c r="E13" s="50">
        <f t="shared" si="1"/>
        <v>0.7616666666666667</v>
      </c>
    </row>
    <row r="14" spans="1:5" ht="15.75" customHeight="1">
      <c r="A14" s="47" t="s">
        <v>42</v>
      </c>
      <c r="B14" s="48">
        <f>B15</f>
        <v>190</v>
      </c>
      <c r="C14" s="48">
        <f>C15</f>
        <v>195.1</v>
      </c>
      <c r="D14" s="49">
        <f t="shared" si="0"/>
        <v>-5.099999999999994</v>
      </c>
      <c r="E14" s="50">
        <f t="shared" si="1"/>
        <v>1.0268421052631578</v>
      </c>
    </row>
    <row r="15" spans="1:5" ht="29.25" customHeight="1">
      <c r="A15" s="47" t="s">
        <v>43</v>
      </c>
      <c r="B15" s="48">
        <v>190</v>
      </c>
      <c r="C15" s="48">
        <v>195.1</v>
      </c>
      <c r="D15" s="49">
        <f t="shared" si="0"/>
        <v>-5.099999999999994</v>
      </c>
      <c r="E15" s="50">
        <f t="shared" si="1"/>
        <v>1.0268421052631578</v>
      </c>
    </row>
    <row r="16" spans="1:5" ht="15.75" customHeight="1">
      <c r="A16" s="47" t="s">
        <v>16</v>
      </c>
      <c r="B16" s="48">
        <f>B17+B18</f>
        <v>51</v>
      </c>
      <c r="C16" s="48">
        <f>C17+C18</f>
        <v>38.6</v>
      </c>
      <c r="D16" s="49">
        <f t="shared" si="0"/>
        <v>12.399999999999999</v>
      </c>
      <c r="E16" s="50">
        <f t="shared" si="1"/>
        <v>0.7568627450980392</v>
      </c>
    </row>
    <row r="17" spans="1:5" ht="16.5" customHeight="1">
      <c r="A17" s="47" t="s">
        <v>17</v>
      </c>
      <c r="B17" s="48">
        <v>34</v>
      </c>
      <c r="C17" s="48">
        <v>29</v>
      </c>
      <c r="D17" s="49">
        <f t="shared" si="0"/>
        <v>5</v>
      </c>
      <c r="E17" s="50">
        <f t="shared" si="1"/>
        <v>0.8529411764705882</v>
      </c>
    </row>
    <row r="18" spans="1:5" ht="16.5" customHeight="1">
      <c r="A18" s="47" t="s">
        <v>18</v>
      </c>
      <c r="B18" s="48">
        <v>17</v>
      </c>
      <c r="C18" s="48">
        <v>9.6</v>
      </c>
      <c r="D18" s="49">
        <f t="shared" si="0"/>
        <v>7.4</v>
      </c>
      <c r="E18" s="50">
        <f t="shared" si="1"/>
        <v>0.5647058823529412</v>
      </c>
    </row>
    <row r="19" spans="1:5" ht="28.5" customHeight="1">
      <c r="A19" s="51" t="s">
        <v>19</v>
      </c>
      <c r="B19" s="48">
        <f>B20</f>
        <v>223.7</v>
      </c>
      <c r="C19" s="48">
        <f>C20</f>
        <v>131.6</v>
      </c>
      <c r="D19" s="49">
        <f t="shared" si="0"/>
        <v>92.1</v>
      </c>
      <c r="E19" s="50">
        <f t="shared" si="1"/>
        <v>0.5882878855610192</v>
      </c>
    </row>
    <row r="20" spans="1:5" ht="32.25" customHeight="1">
      <c r="A20" s="51" t="s">
        <v>46</v>
      </c>
      <c r="B20" s="48">
        <v>223.7</v>
      </c>
      <c r="C20" s="48">
        <v>131.6</v>
      </c>
      <c r="D20" s="49">
        <f>B20-C20</f>
        <v>92.1</v>
      </c>
      <c r="E20" s="50">
        <f>IF(B20&gt;0,C20/B20,"х")</f>
        <v>0.5882878855610192</v>
      </c>
    </row>
    <row r="21" spans="1:5" ht="30" customHeight="1">
      <c r="A21" s="52" t="s">
        <v>0</v>
      </c>
      <c r="B21" s="48">
        <f>B22</f>
        <v>81.4</v>
      </c>
      <c r="C21" s="48">
        <f>C22</f>
        <v>87</v>
      </c>
      <c r="D21" s="49">
        <f t="shared" si="0"/>
        <v>-5.599999999999994</v>
      </c>
      <c r="E21" s="50">
        <f t="shared" si="1"/>
        <v>1.0687960687960687</v>
      </c>
    </row>
    <row r="22" spans="1:5" ht="30" customHeight="1">
      <c r="A22" s="52" t="s">
        <v>47</v>
      </c>
      <c r="B22" s="48">
        <v>81.4</v>
      </c>
      <c r="C22" s="48">
        <v>87</v>
      </c>
      <c r="D22" s="49">
        <f t="shared" si="0"/>
        <v>-5.599999999999994</v>
      </c>
      <c r="E22" s="50">
        <f t="shared" si="1"/>
        <v>1.0687960687960687</v>
      </c>
    </row>
    <row r="23" spans="1:5" ht="17.25" customHeight="1">
      <c r="A23" s="47" t="s">
        <v>20</v>
      </c>
      <c r="B23" s="48">
        <f>B24</f>
        <v>22643.6</v>
      </c>
      <c r="C23" s="48">
        <f>C24</f>
        <v>16427.2</v>
      </c>
      <c r="D23" s="49">
        <f t="shared" si="0"/>
        <v>6216.399999999998</v>
      </c>
      <c r="E23" s="50">
        <f t="shared" si="1"/>
        <v>0.725467681817379</v>
      </c>
    </row>
    <row r="24" spans="1:5" ht="28.5" customHeight="1">
      <c r="A24" s="47" t="s">
        <v>21</v>
      </c>
      <c r="B24" s="48">
        <f>B25+B26+B27+B28</f>
        <v>22643.6</v>
      </c>
      <c r="C24" s="48">
        <f>C25+C26+C27+C28</f>
        <v>16427.2</v>
      </c>
      <c r="D24" s="49">
        <f>B24-C24</f>
        <v>6216.399999999998</v>
      </c>
      <c r="E24" s="50">
        <f t="shared" si="1"/>
        <v>0.725467681817379</v>
      </c>
    </row>
    <row r="25" spans="1:5" ht="30" customHeight="1">
      <c r="A25" s="47" t="s">
        <v>22</v>
      </c>
      <c r="B25" s="48">
        <v>14680.8</v>
      </c>
      <c r="C25" s="48">
        <v>11744.6</v>
      </c>
      <c r="D25" s="49">
        <f>B25-C25</f>
        <v>2936.199999999999</v>
      </c>
      <c r="E25" s="50">
        <f t="shared" si="1"/>
        <v>0.7999972753528418</v>
      </c>
    </row>
    <row r="26" spans="1:5" ht="30.75" customHeight="1">
      <c r="A26" s="47" t="s">
        <v>23</v>
      </c>
      <c r="B26" s="48">
        <v>3110</v>
      </c>
      <c r="C26" s="48">
        <v>2479.3</v>
      </c>
      <c r="D26" s="49">
        <f t="shared" si="0"/>
        <v>630.6999999999998</v>
      </c>
      <c r="E26" s="50">
        <f t="shared" si="1"/>
        <v>0.797202572347267</v>
      </c>
    </row>
    <row r="27" spans="1:5" ht="28.5" customHeight="1">
      <c r="A27" s="47" t="s">
        <v>31</v>
      </c>
      <c r="B27" s="48">
        <v>219.8</v>
      </c>
      <c r="C27" s="48">
        <v>141.9</v>
      </c>
      <c r="D27" s="49">
        <f t="shared" si="0"/>
        <v>77.9</v>
      </c>
      <c r="E27" s="50">
        <f>IF(B27&gt;0,C27/B27,"х")</f>
        <v>0.6455868971792539</v>
      </c>
    </row>
    <row r="28" spans="1:5" ht="15" customHeight="1">
      <c r="A28" s="47" t="s">
        <v>24</v>
      </c>
      <c r="B28" s="48">
        <v>4633</v>
      </c>
      <c r="C28" s="48">
        <v>2061.4</v>
      </c>
      <c r="D28" s="49">
        <f>B28-C28</f>
        <v>2571.6</v>
      </c>
      <c r="E28" s="50">
        <f>IF(B28&gt;0,C28/B28,"х")</f>
        <v>0.44493848478307796</v>
      </c>
    </row>
    <row r="29" spans="1:24" s="10" customFormat="1" ht="15.75" customHeight="1">
      <c r="A29" s="53" t="s">
        <v>27</v>
      </c>
      <c r="B29" s="54">
        <f>B11+B23</f>
        <v>23489.699999999997</v>
      </c>
      <c r="C29" s="54">
        <f>C11+C24</f>
        <v>17108</v>
      </c>
      <c r="D29" s="55">
        <f>B29-C29</f>
        <v>6381.699999999997</v>
      </c>
      <c r="E29" s="58">
        <f>IF(B29&gt;0,C29/B29,"х")</f>
        <v>0.728319220764846</v>
      </c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1:5" ht="12.75">
      <c r="A30" s="56"/>
      <c r="B30" s="43"/>
      <c r="C30" s="43"/>
      <c r="D30" s="43"/>
      <c r="E30" s="57"/>
    </row>
  </sheetData>
  <sheetProtection/>
  <mergeCells count="7">
    <mergeCell ref="A4:B4"/>
    <mergeCell ref="A8:E8"/>
    <mergeCell ref="D9:E9"/>
    <mergeCell ref="B9:B10"/>
    <mergeCell ref="C9:C10"/>
    <mergeCell ref="A9:A10"/>
    <mergeCell ref="C4:E4"/>
  </mergeCells>
  <printOptions/>
  <pageMargins left="0.7874015748031497" right="0.3937007874015748" top="0.5905511811023623" bottom="0.5905511811023623" header="0.5118110236220472" footer="0.5118110236220472"/>
  <pageSetup fitToHeight="5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view="pageBreakPreview" zoomScale="120" zoomScaleSheetLayoutView="120" zoomScalePageLayoutView="0" workbookViewId="0" topLeftCell="A1">
      <selection activeCell="C26" sqref="C26"/>
    </sheetView>
  </sheetViews>
  <sheetFormatPr defaultColWidth="4.625" defaultRowHeight="12.75" outlineLevelRow="4"/>
  <cols>
    <col min="1" max="1" width="66.25390625" style="3" customWidth="1"/>
    <col min="2" max="2" width="15.00390625" style="8" customWidth="1"/>
    <col min="3" max="3" width="14.75390625" style="8" customWidth="1"/>
    <col min="4" max="4" width="11.375" style="6" customWidth="1"/>
    <col min="5" max="5" width="14.00390625" style="7" customWidth="1"/>
    <col min="6" max="9" width="11.875" style="8" customWidth="1"/>
    <col min="10" max="16384" width="4.625" style="8" customWidth="1"/>
  </cols>
  <sheetData>
    <row r="1" spans="1:5" ht="12.75">
      <c r="A1" s="13"/>
      <c r="B1" s="13"/>
      <c r="C1" s="13"/>
      <c r="D1" s="14"/>
      <c r="E1" s="15" t="s">
        <v>35</v>
      </c>
    </row>
    <row r="2" spans="1:5" ht="12.75">
      <c r="A2" s="13"/>
      <c r="B2" s="13"/>
      <c r="C2" s="13"/>
      <c r="D2" s="13"/>
      <c r="E2" s="15" t="s">
        <v>37</v>
      </c>
    </row>
    <row r="3" spans="1:5" ht="12.75">
      <c r="A3" s="13"/>
      <c r="B3" s="13"/>
      <c r="C3" s="13"/>
      <c r="D3" s="13"/>
      <c r="E3" s="14" t="s">
        <v>32</v>
      </c>
    </row>
    <row r="4" spans="1:5" ht="12.75">
      <c r="A4" s="13"/>
      <c r="B4" s="13"/>
      <c r="C4" s="13"/>
      <c r="D4" s="13"/>
      <c r="E4" s="15" t="s">
        <v>36</v>
      </c>
    </row>
    <row r="5" spans="1:5" ht="12.75">
      <c r="A5" s="13"/>
      <c r="B5" s="13"/>
      <c r="C5" s="13"/>
      <c r="D5" s="13"/>
      <c r="E5" s="15" t="s">
        <v>44</v>
      </c>
    </row>
    <row r="6" spans="1:5" ht="12.75">
      <c r="A6" s="16" t="s">
        <v>39</v>
      </c>
      <c r="B6" s="17"/>
      <c r="C6" s="17"/>
      <c r="D6" s="17"/>
      <c r="E6" s="17"/>
    </row>
    <row r="7" spans="1:5" ht="12.75">
      <c r="A7" s="18" t="s">
        <v>41</v>
      </c>
      <c r="B7" s="17"/>
      <c r="C7" s="17"/>
      <c r="D7" s="17"/>
      <c r="E7" s="17"/>
    </row>
    <row r="8" spans="1:5" ht="18.75" customHeight="1">
      <c r="A8" s="69" t="s">
        <v>48</v>
      </c>
      <c r="B8" s="69"/>
      <c r="C8" s="69"/>
      <c r="D8" s="69"/>
      <c r="E8" s="69"/>
    </row>
    <row r="9" spans="1:5" ht="26.25" customHeight="1">
      <c r="A9" s="67" t="s">
        <v>33</v>
      </c>
      <c r="B9" s="67" t="s">
        <v>12</v>
      </c>
      <c r="C9" s="67" t="s">
        <v>13</v>
      </c>
      <c r="D9" s="70" t="s">
        <v>30</v>
      </c>
      <c r="E9" s="71"/>
    </row>
    <row r="10" spans="1:5" ht="12.75">
      <c r="A10" s="68"/>
      <c r="B10" s="68"/>
      <c r="C10" s="68"/>
      <c r="D10" s="19" t="s">
        <v>11</v>
      </c>
      <c r="E10" s="20" t="s">
        <v>29</v>
      </c>
    </row>
    <row r="11" spans="1:5" ht="12.75" outlineLevel="1">
      <c r="A11" s="21" t="s">
        <v>2</v>
      </c>
      <c r="B11" s="22">
        <v>4846.9</v>
      </c>
      <c r="C11" s="23">
        <v>4151.4</v>
      </c>
      <c r="D11" s="23">
        <f aca="true" t="shared" si="0" ref="D11:D20">B11-C11</f>
        <v>695.5</v>
      </c>
      <c r="E11" s="24">
        <f aca="true" t="shared" si="1" ref="E11:E20">C11*100/B11/100</f>
        <v>0.8565062204708164</v>
      </c>
    </row>
    <row r="12" spans="1:5" ht="12.75" outlineLevel="4">
      <c r="A12" s="21" t="s">
        <v>3</v>
      </c>
      <c r="B12" s="22">
        <v>194.3</v>
      </c>
      <c r="C12" s="23">
        <v>138</v>
      </c>
      <c r="D12" s="23">
        <f t="shared" si="0"/>
        <v>56.30000000000001</v>
      </c>
      <c r="E12" s="24">
        <f t="shared" si="1"/>
        <v>0.7102418939783839</v>
      </c>
    </row>
    <row r="13" spans="1:5" ht="15" customHeight="1" outlineLevel="4">
      <c r="A13" s="25" t="s">
        <v>4</v>
      </c>
      <c r="B13" s="22">
        <v>461.9</v>
      </c>
      <c r="C13" s="23">
        <v>431.9</v>
      </c>
      <c r="D13" s="23">
        <f t="shared" si="0"/>
        <v>30</v>
      </c>
      <c r="E13" s="24">
        <f t="shared" si="1"/>
        <v>0.9350508768131631</v>
      </c>
    </row>
    <row r="14" spans="1:5" ht="12.75" outlineLevel="4">
      <c r="A14" s="26" t="s">
        <v>5</v>
      </c>
      <c r="B14" s="27">
        <v>3120.5</v>
      </c>
      <c r="C14" s="23">
        <v>1252.3</v>
      </c>
      <c r="D14" s="23">
        <f t="shared" si="0"/>
        <v>1868.2</v>
      </c>
      <c r="E14" s="24">
        <f t="shared" si="1"/>
        <v>0.40131389200448647</v>
      </c>
    </row>
    <row r="15" spans="1:5" ht="12.75" outlineLevel="1">
      <c r="A15" s="21" t="s">
        <v>6</v>
      </c>
      <c r="B15" s="22">
        <v>5005.8</v>
      </c>
      <c r="C15" s="23">
        <v>2557.3</v>
      </c>
      <c r="D15" s="23">
        <f t="shared" si="0"/>
        <v>2448.5</v>
      </c>
      <c r="E15" s="24">
        <f t="shared" si="1"/>
        <v>0.5108673938231652</v>
      </c>
    </row>
    <row r="16" spans="1:5" ht="12.75" outlineLevel="2">
      <c r="A16" s="28" t="s">
        <v>7</v>
      </c>
      <c r="B16" s="22">
        <v>9305.9</v>
      </c>
      <c r="C16" s="23">
        <v>6211.1</v>
      </c>
      <c r="D16" s="23">
        <f t="shared" si="0"/>
        <v>3094.7999999999993</v>
      </c>
      <c r="E16" s="24">
        <f t="shared" si="1"/>
        <v>0.667436787414436</v>
      </c>
    </row>
    <row r="17" spans="1:5" ht="12.75" outlineLevel="2">
      <c r="A17" s="29" t="s">
        <v>8</v>
      </c>
      <c r="B17" s="22">
        <v>161.4</v>
      </c>
      <c r="C17" s="23">
        <v>121</v>
      </c>
      <c r="D17" s="23">
        <f t="shared" si="0"/>
        <v>40.400000000000006</v>
      </c>
      <c r="E17" s="24">
        <f t="shared" si="1"/>
        <v>0.7496902106567533</v>
      </c>
    </row>
    <row r="18" spans="1:5" ht="12.75" outlineLevel="2">
      <c r="A18" s="21" t="s">
        <v>9</v>
      </c>
      <c r="B18" s="22">
        <v>393</v>
      </c>
      <c r="C18" s="23">
        <v>378</v>
      </c>
      <c r="D18" s="23">
        <f t="shared" si="0"/>
        <v>15</v>
      </c>
      <c r="E18" s="24">
        <f t="shared" si="1"/>
        <v>0.9618320610687023</v>
      </c>
    </row>
    <row r="19" spans="1:5" ht="16.5" customHeight="1" outlineLevel="2">
      <c r="A19" s="25" t="s">
        <v>10</v>
      </c>
      <c r="B19" s="22">
        <v>0</v>
      </c>
      <c r="C19" s="23">
        <v>0</v>
      </c>
      <c r="D19" s="23">
        <f t="shared" si="0"/>
        <v>0</v>
      </c>
      <c r="E19" s="24" t="e">
        <f t="shared" si="1"/>
        <v>#DIV/0!</v>
      </c>
    </row>
    <row r="20" spans="1:5" s="11" customFormat="1" ht="12.75" outlineLevel="4">
      <c r="A20" s="30" t="s">
        <v>28</v>
      </c>
      <c r="B20" s="31">
        <f>SUM(B11:B19)</f>
        <v>23489.699999999997</v>
      </c>
      <c r="C20" s="31">
        <f>SUM(C11:C19)</f>
        <v>15241</v>
      </c>
      <c r="D20" s="31">
        <f t="shared" si="0"/>
        <v>8248.699999999997</v>
      </c>
      <c r="E20" s="32">
        <f t="shared" si="1"/>
        <v>0.6488375756182498</v>
      </c>
    </row>
    <row r="21" spans="1:5" s="12" customFormat="1" ht="12.75">
      <c r="A21" s="33" t="s">
        <v>25</v>
      </c>
      <c r="B21" s="34">
        <v>0</v>
      </c>
      <c r="C21" s="34">
        <f>'прил.1'!C29-'прил.2'!C20</f>
        <v>1867</v>
      </c>
      <c r="D21" s="34" t="s">
        <v>26</v>
      </c>
      <c r="E21" s="34" t="s">
        <v>26</v>
      </c>
    </row>
    <row r="22" spans="1:5" ht="12.75">
      <c r="A22" s="35"/>
      <c r="B22" s="36"/>
      <c r="C22" s="36"/>
      <c r="D22" s="37"/>
      <c r="E22" s="38"/>
    </row>
  </sheetData>
  <sheetProtection/>
  <mergeCells count="5">
    <mergeCell ref="B9:B10"/>
    <mergeCell ref="C9:C10"/>
    <mergeCell ref="A8:E8"/>
    <mergeCell ref="D9:E9"/>
    <mergeCell ref="A9:A10"/>
  </mergeCells>
  <printOptions/>
  <pageMargins left="0.3937007874015748" right="0.3937007874015748" top="0.7874015748031497" bottom="0.5905511811023623" header="0.5118110236220472" footer="0.5118110236220472"/>
  <pageSetup fitToHeight="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</dc:creator>
  <cp:keywords/>
  <dc:description/>
  <cp:lastModifiedBy>User</cp:lastModifiedBy>
  <cp:lastPrinted>2021-11-24T12:10:13Z</cp:lastPrinted>
  <dcterms:created xsi:type="dcterms:W3CDTF">2009-03-17T06:26:50Z</dcterms:created>
  <dcterms:modified xsi:type="dcterms:W3CDTF">2021-11-24T12:10:27Z</dcterms:modified>
  <cp:category/>
  <cp:version/>
  <cp:contentType/>
  <cp:contentStatus/>
</cp:coreProperties>
</file>