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<sst xmlns="http://schemas.openxmlformats.org/spreadsheetml/2006/main" count="52" uniqueCount="45">
  <si>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</si>
  <si>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</si>
  <si>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</si>
  <si>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</si>
  <si>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</si>
  <si>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</si>
  <si>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</si>
  <si>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</si>
  <si>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</si>
  <si>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</si>
  <si>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</si>
  <si>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</si>
  <si>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</si>
  <si>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</si>
  <si>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</si>
  <si>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</si>
  <si>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</si>
  <si>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</si>
  <si>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</si>
  <si>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</si>
  <si>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</si>
  <si>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</si>
  <si>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</si>
  <si>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</si>
  <si>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</si>
  <si>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</si>
  <si>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</si>
  <si>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</si>
  <si>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</si>
  <si>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</si>
  <si>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</si>
  <si>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</si>
  <si>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</si>
  <si>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</si>
  <si>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</si>
  <si>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</si>
  <si>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</si>
  <si>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</si>
  <si>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</si>
  <si>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</si>
  <si>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</si>
  <si>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</si>
  <si>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</si>
  <si>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                                                                               за  1 полугодие  2016 года</t>
  </si>
  <si>
    <t>за  1 полугодие  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</si>
</sst>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6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 vertical="top" wrapText="1"/>
    </xf>
    <xf numFmtId="0" fontId="2" fillId="18" borderId="10" xfId="0" applyFont="1" applyFill="1" applyBorder="1" applyAlignment="1">
      <alignment vertical="top" wrapText="1"/>
    </xf>
    <xf numFmtId="0" fontId="3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shrinkToFit="1"/>
    </xf>
    <xf numFmtId="169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15" borderId="10" xfId="0" applyNumberFormat="1" applyFont="1" applyFill="1" applyBorder="1" applyAlignment="1">
      <alignment horizontal="left" wrapText="1"/>
    </xf>
    <xf numFmtId="166" fontId="23" fillId="1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 shrinkToFit="1"/>
    </xf>
    <xf numFmtId="169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9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66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69" fontId="23" fillId="0" borderId="0" xfId="0" applyNumberFormat="1" applyFont="1" applyFill="1" applyAlignment="1">
      <alignment horizontal="right" vertical="top"/>
    </xf>
    <xf numFmtId="0" fontId="22" fillId="19" borderId="0" xfId="0" applyFont="1" applyFill="1" applyAlignment="1">
      <alignment horizontal="right" vertical="top" wrapText="1"/>
    </xf>
    <xf numFmtId="0" fontId="22" fillId="19" borderId="0" xfId="0" applyFont="1" applyFill="1" applyAlignment="1">
      <alignment horizontal="right" vertical="top"/>
    </xf>
    <xf numFmtId="0" fontId="25" fillId="19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66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66" fontId="23" fillId="19" borderId="10" xfId="0" applyNumberFormat="1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66" fontId="23" fillId="0" borderId="10" xfId="0" applyNumberFormat="1" applyFont="1" applyFill="1" applyBorder="1" applyAlignment="1">
      <alignment horizontal="center" vertical="top"/>
    </xf>
    <xf numFmtId="166" fontId="23" fillId="0" borderId="10" xfId="0" applyNumberFormat="1" applyFont="1" applyFill="1" applyBorder="1" applyAlignment="1">
      <alignment horizontal="center" vertical="top" shrinkToFit="1"/>
    </xf>
    <xf numFmtId="169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66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center" vertical="top"/>
    </xf>
    <xf numFmtId="166" fontId="24" fillId="0" borderId="10" xfId="0" applyNumberFormat="1" applyFont="1" applyFill="1" applyBorder="1" applyAlignment="1">
      <alignment horizontal="center" vertical="top" shrinkToFit="1"/>
    </xf>
    <xf numFmtId="169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19" borderId="10" xfId="0" applyFont="1" applyFill="1" applyBorder="1" applyAlignment="1">
      <alignment horizontal="center" vertical="top" wrapText="1"/>
    </xf>
    <xf numFmtId="166" fontId="24" fillId="19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view="pageBreakPreview" zoomScaleSheetLayoutView="100" workbookViewId="0" topLeftCell="A1">
      <selection activeCell="B2" sqref="A2:E5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/>
    </row>
    <row r="3" spans="1:5" ht="12.75">
      <c r="A3" s="47"/>
      <c r="B3" s="47"/>
      <c r="C3" s="47"/>
      <c r="D3" s="46"/>
      <c r="E3" s="14"/>
    </row>
    <row r="4" spans="1:5" ht="12.75">
      <c r="A4" s="66"/>
      <c r="B4" s="66"/>
      <c r="C4" s="49"/>
      <c r="D4" s="49"/>
      <c r="E4" s="15"/>
    </row>
    <row r="5" spans="1:5" ht="12.75">
      <c r="A5" s="48"/>
      <c r="B5" s="48"/>
      <c r="C5" s="49"/>
      <c r="D5" s="49"/>
      <c r="E5" s="15"/>
    </row>
    <row r="6" spans="1:5" ht="12.75">
      <c r="A6" s="16" t="s">
        <v>40</v>
      </c>
      <c r="B6" s="49"/>
      <c r="C6" s="49"/>
      <c r="D6" s="49"/>
      <c r="E6" s="50"/>
    </row>
    <row r="7" spans="1:5" ht="12.75">
      <c r="A7" s="18" t="s">
        <v>41</v>
      </c>
      <c r="B7" s="49"/>
      <c r="C7" s="49"/>
      <c r="D7" s="49"/>
      <c r="E7" s="50"/>
    </row>
    <row r="8" spans="1:5" ht="12.75">
      <c r="A8" s="67" t="s">
        <v>43</v>
      </c>
      <c r="B8" s="67"/>
      <c r="C8" s="67"/>
      <c r="D8" s="67"/>
      <c r="E8" s="67"/>
    </row>
    <row r="9" spans="1:23" s="1" customFormat="1" ht="27.75" customHeight="1">
      <c r="A9" s="68" t="s">
        <v>37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8"/>
      <c r="B10" s="69"/>
      <c r="C10" s="69"/>
      <c r="D10" s="51" t="s">
        <v>13</v>
      </c>
      <c r="E10" s="52" t="s">
        <v>31</v>
      </c>
    </row>
    <row r="11" spans="1:5" ht="12.75">
      <c r="A11" s="53" t="s">
        <v>3</v>
      </c>
      <c r="B11" s="54">
        <f>B12+B14+B17+B18+B19+B20</f>
        <v>1919</v>
      </c>
      <c r="C11" s="54">
        <f>C12+C14+C17+C18+C19+C20</f>
        <v>740.6</v>
      </c>
      <c r="D11" s="55">
        <f>B11-C11</f>
        <v>1178.4</v>
      </c>
      <c r="E11" s="56">
        <f>IF(B11&gt;0,C11/B11,"х")</f>
        <v>0.3859301719645649</v>
      </c>
    </row>
    <row r="12" spans="1:5" ht="12.75">
      <c r="A12" s="53" t="s">
        <v>16</v>
      </c>
      <c r="B12" s="54">
        <f>B13</f>
        <v>1080</v>
      </c>
      <c r="C12" s="54">
        <f>C13</f>
        <v>435</v>
      </c>
      <c r="D12" s="55">
        <f aca="true" t="shared" si="0" ref="D12:D25">B12-C12</f>
        <v>645</v>
      </c>
      <c r="E12" s="56">
        <f aca="true" t="shared" si="1" ref="E12:E24">IF(B12&gt;0,C12/B12,"х")</f>
        <v>0.4027777777777778</v>
      </c>
    </row>
    <row r="13" spans="1:5" ht="12.75">
      <c r="A13" s="53" t="s">
        <v>17</v>
      </c>
      <c r="B13" s="54">
        <v>1080</v>
      </c>
      <c r="C13" s="54">
        <v>435</v>
      </c>
      <c r="D13" s="55">
        <f t="shared" si="0"/>
        <v>645</v>
      </c>
      <c r="E13" s="56">
        <f t="shared" si="1"/>
        <v>0.4027777777777778</v>
      </c>
    </row>
    <row r="14" spans="1:5" ht="12.75">
      <c r="A14" s="53" t="s">
        <v>18</v>
      </c>
      <c r="B14" s="54">
        <f>B15+B16</f>
        <v>108.5</v>
      </c>
      <c r="C14" s="54">
        <f>C15+C16</f>
        <v>20.599999999999998</v>
      </c>
      <c r="D14" s="55">
        <f t="shared" si="0"/>
        <v>87.9</v>
      </c>
      <c r="E14" s="56">
        <f t="shared" si="1"/>
        <v>0.1898617511520737</v>
      </c>
    </row>
    <row r="15" spans="1:5" ht="12.75">
      <c r="A15" s="53" t="s">
        <v>19</v>
      </c>
      <c r="B15" s="54">
        <v>51</v>
      </c>
      <c r="C15" s="54">
        <v>0.2</v>
      </c>
      <c r="D15" s="55">
        <f t="shared" si="0"/>
        <v>50.8</v>
      </c>
      <c r="E15" s="56">
        <f t="shared" si="1"/>
        <v>0.00392156862745098</v>
      </c>
    </row>
    <row r="16" spans="1:5" ht="12.75">
      <c r="A16" s="53" t="s">
        <v>20</v>
      </c>
      <c r="B16" s="54">
        <v>57.5</v>
      </c>
      <c r="C16" s="54">
        <v>20.4</v>
      </c>
      <c r="D16" s="55">
        <f t="shared" si="0"/>
        <v>37.1</v>
      </c>
      <c r="E16" s="56">
        <f t="shared" si="1"/>
        <v>0.35478260869565215</v>
      </c>
    </row>
    <row r="17" spans="1:5" ht="25.5" customHeight="1">
      <c r="A17" s="57" t="s">
        <v>21</v>
      </c>
      <c r="B17" s="54">
        <v>712.5</v>
      </c>
      <c r="C17" s="54">
        <v>267</v>
      </c>
      <c r="D17" s="55">
        <f t="shared" si="0"/>
        <v>445.5</v>
      </c>
      <c r="E17" s="56">
        <f t="shared" si="1"/>
        <v>0.37473684210526315</v>
      </c>
    </row>
    <row r="18" spans="1:5" ht="25.5" customHeight="1">
      <c r="A18" s="58" t="s">
        <v>1</v>
      </c>
      <c r="B18" s="54">
        <v>0</v>
      </c>
      <c r="C18" s="54">
        <v>0</v>
      </c>
      <c r="D18" s="55">
        <f t="shared" si="0"/>
        <v>0</v>
      </c>
      <c r="E18" s="56" t="str">
        <f t="shared" si="1"/>
        <v>х</v>
      </c>
    </row>
    <row r="19" spans="1:5" ht="14.25" customHeight="1">
      <c r="A19" s="53" t="s">
        <v>0</v>
      </c>
      <c r="B19" s="54">
        <v>0</v>
      </c>
      <c r="C19" s="54">
        <v>0</v>
      </c>
      <c r="D19" s="55">
        <f>B19-C19</f>
        <v>0</v>
      </c>
      <c r="E19" s="56" t="str">
        <f t="shared" si="1"/>
        <v>х</v>
      </c>
    </row>
    <row r="20" spans="1:5" ht="13.5" customHeight="1">
      <c r="A20" s="53" t="s">
        <v>2</v>
      </c>
      <c r="B20" s="54">
        <v>18</v>
      </c>
      <c r="C20" s="54">
        <v>18</v>
      </c>
      <c r="D20" s="55">
        <f>B20-C20</f>
        <v>0</v>
      </c>
      <c r="E20" s="56">
        <f>IF(B20&gt;0,C20/B20,"х")</f>
        <v>1</v>
      </c>
    </row>
    <row r="21" spans="1:5" ht="12.75">
      <c r="A21" s="53" t="s">
        <v>22</v>
      </c>
      <c r="B21" s="54">
        <f>B22</f>
        <v>14416.100000000002</v>
      </c>
      <c r="C21" s="54">
        <f>C22</f>
        <v>7366.300000000001</v>
      </c>
      <c r="D21" s="55">
        <f t="shared" si="0"/>
        <v>7049.800000000001</v>
      </c>
      <c r="E21" s="56">
        <f t="shared" si="1"/>
        <v>0.5109773100908013</v>
      </c>
    </row>
    <row r="22" spans="1:5" ht="27.75" customHeight="1">
      <c r="A22" s="53" t="s">
        <v>23</v>
      </c>
      <c r="B22" s="54">
        <f>B23+B24+B25+B26+B27</f>
        <v>14416.100000000002</v>
      </c>
      <c r="C22" s="54">
        <f>C23+C24+C25+C26+C27</f>
        <v>7366.300000000001</v>
      </c>
      <c r="D22" s="55">
        <f>B22-C22</f>
        <v>7049.800000000001</v>
      </c>
      <c r="E22" s="56">
        <f t="shared" si="1"/>
        <v>0.5109773100908013</v>
      </c>
    </row>
    <row r="23" spans="1:5" ht="25.5">
      <c r="A23" s="53" t="s">
        <v>24</v>
      </c>
      <c r="B23" s="54">
        <v>10662.2</v>
      </c>
      <c r="C23" s="54">
        <v>6435.8</v>
      </c>
      <c r="D23" s="55">
        <f>B23-C23</f>
        <v>4226.400000000001</v>
      </c>
      <c r="E23" s="56">
        <f t="shared" si="1"/>
        <v>0.6036090112734708</v>
      </c>
    </row>
    <row r="24" spans="1:5" ht="25.5">
      <c r="A24" s="53" t="s">
        <v>25</v>
      </c>
      <c r="B24" s="54">
        <v>3188.7</v>
      </c>
      <c r="C24" s="54">
        <v>522.6</v>
      </c>
      <c r="D24" s="55">
        <f t="shared" si="0"/>
        <v>2666.1</v>
      </c>
      <c r="E24" s="56">
        <f t="shared" si="1"/>
        <v>0.1638912409445856</v>
      </c>
    </row>
    <row r="25" spans="1:5" ht="25.5">
      <c r="A25" s="53" t="s">
        <v>35</v>
      </c>
      <c r="B25" s="54">
        <v>151.5</v>
      </c>
      <c r="C25" s="54">
        <v>51.3</v>
      </c>
      <c r="D25" s="55">
        <f t="shared" si="0"/>
        <v>100.2</v>
      </c>
      <c r="E25" s="56">
        <f>IF(B25&gt;0,C25/B25,"х")</f>
        <v>0.3386138613861386</v>
      </c>
    </row>
    <row r="26" spans="1:5" ht="12.75">
      <c r="A26" s="53" t="s">
        <v>26</v>
      </c>
      <c r="B26" s="54">
        <v>413.7</v>
      </c>
      <c r="C26" s="54">
        <v>356.6</v>
      </c>
      <c r="D26" s="55">
        <f>B26-C26</f>
        <v>57.099999999999966</v>
      </c>
      <c r="E26" s="56">
        <f>IF(B26&gt;0,C26/B26,"х")</f>
        <v>0.8619772782209332</v>
      </c>
    </row>
    <row r="27" spans="1:5" ht="27" customHeight="1">
      <c r="A27" s="53" t="s">
        <v>33</v>
      </c>
      <c r="B27" s="54">
        <v>0</v>
      </c>
      <c r="C27" s="54">
        <f>C28</f>
        <v>0</v>
      </c>
      <c r="D27" s="59">
        <f>B27-C27</f>
        <v>0</v>
      </c>
      <c r="E27" s="56" t="str">
        <f>IF(B27&gt;0,C27/B27,"х")</f>
        <v>х</v>
      </c>
    </row>
    <row r="28" spans="1:5" ht="27" customHeight="1">
      <c r="A28" s="53" t="s">
        <v>34</v>
      </c>
      <c r="B28" s="54">
        <v>0</v>
      </c>
      <c r="C28" s="54"/>
      <c r="D28" s="59">
        <f>B28-C28</f>
        <v>0</v>
      </c>
      <c r="E28" s="56" t="str">
        <f>IF(B28&gt;0,C28/B28,"х")</f>
        <v>х</v>
      </c>
    </row>
    <row r="29" spans="1:5" s="10" customFormat="1" ht="12.75">
      <c r="A29" s="60" t="s">
        <v>29</v>
      </c>
      <c r="B29" s="61">
        <f>B11+B21</f>
        <v>16335.100000000002</v>
      </c>
      <c r="C29" s="61">
        <f>C11+C21</f>
        <v>8106.9000000000015</v>
      </c>
      <c r="D29" s="62">
        <f>B29-C29</f>
        <v>8228.2</v>
      </c>
      <c r="E29" s="63">
        <f>IF(B29&gt;0,C29/B29,"х")</f>
        <v>0.4962871362893402</v>
      </c>
    </row>
    <row r="30" spans="1:5" ht="12.75">
      <c r="A30" s="64"/>
      <c r="B30" s="49"/>
      <c r="C30" s="49"/>
      <c r="D30" s="49"/>
      <c r="E30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130" zoomScaleSheetLayoutView="130" workbookViewId="0" topLeftCell="A1">
      <selection activeCell="B2" sqref="B2:E5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/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/>
    </row>
    <row r="5" spans="1:5" ht="12.75">
      <c r="A5" s="13"/>
      <c r="B5" s="13"/>
      <c r="C5" s="13"/>
      <c r="D5" s="13"/>
      <c r="E5" s="15"/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2" t="s">
        <v>44</v>
      </c>
      <c r="B8" s="72"/>
      <c r="C8" s="72"/>
      <c r="D8" s="72"/>
      <c r="E8" s="72"/>
    </row>
    <row r="9" spans="1:5" ht="26.25" customHeight="1">
      <c r="A9" s="70" t="s">
        <v>36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5547.1</v>
      </c>
      <c r="C11" s="23">
        <v>2306.1</v>
      </c>
      <c r="D11" s="23">
        <f aca="true" t="shared" si="0" ref="D11:D20">B11-C11</f>
        <v>3241.0000000000005</v>
      </c>
      <c r="E11" s="24">
        <f aca="true" t="shared" si="1" ref="E11:E20">C11*100/B11/100</f>
        <v>0.41573074218961253</v>
      </c>
    </row>
    <row r="12" spans="1:5" ht="12.75" outlineLevel="4">
      <c r="A12" s="21" t="s">
        <v>5</v>
      </c>
      <c r="B12" s="22">
        <v>113.6</v>
      </c>
      <c r="C12" s="23">
        <v>44.7</v>
      </c>
      <c r="D12" s="23">
        <f t="shared" si="0"/>
        <v>68.89999999999999</v>
      </c>
      <c r="E12" s="24">
        <f t="shared" si="1"/>
        <v>0.39348591549295775</v>
      </c>
    </row>
    <row r="13" spans="1:5" ht="15" customHeight="1" outlineLevel="4">
      <c r="A13" s="25" t="s">
        <v>6</v>
      </c>
      <c r="B13" s="22">
        <v>258.7</v>
      </c>
      <c r="C13" s="23">
        <v>0</v>
      </c>
      <c r="D13" s="23">
        <f t="shared" si="0"/>
        <v>258.7</v>
      </c>
      <c r="E13" s="24">
        <f t="shared" si="1"/>
        <v>0</v>
      </c>
    </row>
    <row r="14" spans="1:5" ht="12.75" outlineLevel="4">
      <c r="A14" s="26" t="s">
        <v>7</v>
      </c>
      <c r="B14" s="27">
        <v>1541</v>
      </c>
      <c r="C14" s="23">
        <v>544.5</v>
      </c>
      <c r="D14" s="23">
        <f t="shared" si="0"/>
        <v>996.5</v>
      </c>
      <c r="E14" s="24">
        <f t="shared" si="1"/>
        <v>0.35334198572355613</v>
      </c>
    </row>
    <row r="15" spans="1:5" ht="12.75" outlineLevel="1">
      <c r="A15" s="21" t="s">
        <v>8</v>
      </c>
      <c r="B15" s="22">
        <v>9652.1</v>
      </c>
      <c r="C15" s="23">
        <v>3104.6</v>
      </c>
      <c r="D15" s="23">
        <f t="shared" si="0"/>
        <v>6547.5</v>
      </c>
      <c r="E15" s="24">
        <f t="shared" si="1"/>
        <v>0.3216502108349479</v>
      </c>
    </row>
    <row r="16" spans="1:5" ht="12.75" outlineLevel="2">
      <c r="A16" s="28" t="s">
        <v>9</v>
      </c>
      <c r="B16" s="22">
        <v>5872.3</v>
      </c>
      <c r="C16" s="23">
        <v>1744.1</v>
      </c>
      <c r="D16" s="23">
        <f t="shared" si="0"/>
        <v>4128.200000000001</v>
      </c>
      <c r="E16" s="24">
        <f t="shared" si="1"/>
        <v>0.2970045808286361</v>
      </c>
    </row>
    <row r="17" spans="1:5" ht="12.75" outlineLevel="2">
      <c r="A17" s="29" t="s">
        <v>10</v>
      </c>
      <c r="B17" s="22">
        <v>12</v>
      </c>
      <c r="C17" s="23">
        <v>3</v>
      </c>
      <c r="D17" s="23">
        <f t="shared" si="0"/>
        <v>9</v>
      </c>
      <c r="E17" s="24">
        <f t="shared" si="1"/>
        <v>0.25</v>
      </c>
    </row>
    <row r="18" spans="1:5" ht="12.75" outlineLevel="2">
      <c r="A18" s="21" t="s">
        <v>11</v>
      </c>
      <c r="B18" s="22">
        <v>50</v>
      </c>
      <c r="C18" s="23">
        <v>8.1</v>
      </c>
      <c r="D18" s="23">
        <f t="shared" si="0"/>
        <v>41.9</v>
      </c>
      <c r="E18" s="24">
        <f t="shared" si="1"/>
        <v>0.162</v>
      </c>
    </row>
    <row r="19" spans="1:5" ht="16.5" customHeight="1" outlineLevel="2">
      <c r="A19" s="25" t="s">
        <v>12</v>
      </c>
      <c r="B19" s="22">
        <v>155</v>
      </c>
      <c r="C19" s="23">
        <v>0</v>
      </c>
      <c r="D19" s="23">
        <f t="shared" si="0"/>
        <v>155</v>
      </c>
      <c r="E19" s="24">
        <f t="shared" si="1"/>
        <v>0</v>
      </c>
    </row>
    <row r="20" spans="1:5" s="11" customFormat="1" ht="12.75" outlineLevel="4">
      <c r="A20" s="30" t="s">
        <v>30</v>
      </c>
      <c r="B20" s="31">
        <f>SUM(B11:B19)</f>
        <v>23201.8</v>
      </c>
      <c r="C20" s="31">
        <f>SUM(C11:C19)</f>
        <v>7755.1</v>
      </c>
      <c r="D20" s="31">
        <f t="shared" si="0"/>
        <v>15446.699999999999</v>
      </c>
      <c r="E20" s="32">
        <f t="shared" si="1"/>
        <v>0.33424561887439774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-6866.7</v>
      </c>
      <c r="C23" s="40">
        <v>351.8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2015-07-09T11:39:23Z</cp:lastPrinted>
  <dcterms:created xsi:type="dcterms:W3CDTF">2009-03-17T06:26:50Z</dcterms:created>
  <dcterms:modified xsi:type="dcterms:W3CDTF">2016-08-16T07:49:55Z</dcterms:modified>
  <cp:category/>
  <cp:version/>
  <cp:contentType/>
  <cp:contentStatus/>
</cp:coreProperties>
</file>