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0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'прил.1'!$A$1:$E$31</definedName>
    <definedName name="_xlnm.Print_Area" localSheetId="1">'прил.2'!$A$1:$E$23</definedName>
  </definedNames>
  <calcPr fullCalcOnLoad="1"/>
</workbook>
</file>

<file path=xl/sharedStrings.xml><?xml version="1.0" encoding="utf-8"?>
<sst xmlns="http://schemas.openxmlformats.org/spreadsheetml/2006/main" count="59" uniqueCount="50">
  <si>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</si>
  <si>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</si>
  <si>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</si>
  <si>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</si>
  <si>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</si>
  <si>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</si>
  <si>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</si>
  <si>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</si>
  <si>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</si>
  <si>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</si>
  <si>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</si>
  <si>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</si>
  <si>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</si>
  <si>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</si>
  <si>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</si>
  <si>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</si>
  <si>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</si>
  <si>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</si>
  <si>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</si>
  <si>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</si>
  <si>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</si>
  <si>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</si>
  <si>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</si>
  <si>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</si>
  <si>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</si>
  <si>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</si>
  <si>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</si>
  <si>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</si>
  <si>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</si>
  <si>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</si>
  <si>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</si>
  <si>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</si>
  <si>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</si>
  <si>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</si>
  <si>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</si>
  <si>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</si>
  <si>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Наименование разделов</t>
  </si>
  <si>
    <t>Наименование доходов</t>
  </si>
  <si>
    <t>Приложение № 2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</si>
  <si>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</si>
  <si>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</si>
  <si>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</si>
  <si>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</si>
  <si>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 xml:space="preserve">     </t>
  </si>
  <si>
    <t>за  9 месяцев   2017 года</t>
  </si>
  <si>
    <t xml:space="preserve">                                                                               за 9 месяцев  2017 года</t>
  </si>
  <si>
    <t>НАЛОГИ НА СОВОКУПНЫЙ ДОХОД</t>
  </si>
  <si>
    <t>к Решению совета депутатов сельского поселения Зареченск Кандалакшского района</t>
  </si>
  <si>
    <t xml:space="preserve">от   23.11.2017 года № 53 </t>
  </si>
  <si>
    <t>от  23.11.2017 года № 53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</si>
</sst>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#,##0.000"/>
    <numFmt numFmtId="179" formatCode="#,##0.0000000"/>
    <numFmt numFmtId="180" formatCode="_-* #.##0,_р_._-;\-* #,##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0" fontId="6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11" borderId="0" applyNumberFormat="0" applyBorder="0" applyAlignment="0" applyProtection="0"/>
    <xf numFmtId="0" fontId="6" fillId="6" borderId="0" applyNumberFormat="0" applyBorder="0" applyAlignment="0" applyProtection="0"/>
    <xf numFmtId="0" fontId="26" fillId="12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4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0" borderId="0" applyNumberFormat="0" applyBorder="0" applyAlignment="0" applyProtection="0"/>
    <xf numFmtId="0" fontId="26" fillId="19" borderId="0" applyNumberFormat="0" applyBorder="0" applyAlignment="0" applyProtection="0"/>
    <xf numFmtId="0" fontId="6" fillId="6" borderId="0" applyNumberFormat="0" applyBorder="0" applyAlignment="0" applyProtection="0"/>
    <xf numFmtId="0" fontId="26" fillId="20" borderId="0" applyNumberFormat="0" applyBorder="0" applyAlignment="0" applyProtection="0"/>
    <xf numFmtId="0" fontId="7" fillId="1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7" borderId="0" applyNumberFormat="0" applyBorder="0" applyAlignment="0" applyProtection="0"/>
    <xf numFmtId="0" fontId="27" fillId="26" borderId="0" applyNumberFormat="0" applyBorder="0" applyAlignment="0" applyProtection="0"/>
    <xf numFmtId="0" fontId="7" fillId="10" borderId="0" applyNumberFormat="0" applyBorder="0" applyAlignment="0" applyProtection="0"/>
    <xf numFmtId="0" fontId="27" fillId="27" borderId="0" applyNumberFormat="0" applyBorder="0" applyAlignment="0" applyProtection="0"/>
    <xf numFmtId="0" fontId="7" fillId="4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15" borderId="1" applyNumberFormat="0" applyAlignment="0" applyProtection="0"/>
    <xf numFmtId="0" fontId="9" fillId="33" borderId="2" applyNumberFormat="0" applyAlignment="0" applyProtection="0"/>
    <xf numFmtId="0" fontId="10" fillId="33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0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74" fontId="23" fillId="0" borderId="10" xfId="0" applyNumberFormat="1" applyFont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33" borderId="10" xfId="0" applyNumberFormat="1" applyFont="1" applyFill="1" applyBorder="1" applyAlignment="1">
      <alignment horizontal="left" wrapText="1"/>
    </xf>
    <xf numFmtId="174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74" fontId="24" fillId="0" borderId="10" xfId="0" applyNumberFormat="1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vertical="center" shrinkToFit="1"/>
    </xf>
    <xf numFmtId="10" fontId="2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174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77" fontId="23" fillId="0" borderId="0" xfId="0" applyNumberFormat="1" applyFont="1" applyFill="1" applyAlignment="1">
      <alignment horizontal="right" vertical="top"/>
    </xf>
    <xf numFmtId="0" fontId="22" fillId="37" borderId="0" xfId="0" applyFont="1" applyFill="1" applyAlignment="1">
      <alignment horizontal="right" vertical="top" wrapText="1"/>
    </xf>
    <xf numFmtId="0" fontId="22" fillId="37" borderId="0" xfId="0" applyFont="1" applyFill="1" applyAlignment="1">
      <alignment horizontal="right" vertical="top"/>
    </xf>
    <xf numFmtId="0" fontId="25" fillId="37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74" fontId="23" fillId="37" borderId="10" xfId="0" applyNumberFormat="1" applyFont="1" applyFill="1" applyBorder="1" applyAlignment="1">
      <alignment horizontal="center" vertical="top" wrapText="1"/>
    </xf>
    <xf numFmtId="0" fontId="23" fillId="37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74" fontId="23" fillId="0" borderId="10" xfId="0" applyNumberFormat="1" applyFont="1" applyFill="1" applyBorder="1" applyAlignment="1">
      <alignment horizontal="center" vertical="top"/>
    </xf>
    <xf numFmtId="174" fontId="23" fillId="0" borderId="10" xfId="0" applyNumberFormat="1" applyFont="1" applyFill="1" applyBorder="1" applyAlignment="1">
      <alignment horizontal="center" vertical="top" shrinkToFit="1"/>
    </xf>
    <xf numFmtId="177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74" fontId="23" fillId="0" borderId="12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horizontal="right" vertical="top" wrapText="1"/>
    </xf>
    <xf numFmtId="174" fontId="24" fillId="0" borderId="10" xfId="0" applyNumberFormat="1" applyFont="1" applyFill="1" applyBorder="1" applyAlignment="1">
      <alignment horizontal="center" vertical="top"/>
    </xf>
    <xf numFmtId="174" fontId="24" fillId="0" borderId="10" xfId="0" applyNumberFormat="1" applyFont="1" applyFill="1" applyBorder="1" applyAlignment="1">
      <alignment horizontal="center" vertical="top" shrinkToFit="1"/>
    </xf>
    <xf numFmtId="177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4" fillId="37" borderId="10" xfId="0" applyFont="1" applyFill="1" applyBorder="1" applyAlignment="1">
      <alignment horizontal="center" vertical="top" wrapText="1"/>
    </xf>
    <xf numFmtId="174" fontId="24" fillId="37" borderId="10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110" zoomScaleSheetLayoutView="110" zoomScalePageLayoutView="0" workbookViewId="0" topLeftCell="A1">
      <selection activeCell="C7" sqref="C7"/>
    </sheetView>
  </sheetViews>
  <sheetFormatPr defaultColWidth="9.00390625" defaultRowHeight="12.75"/>
  <cols>
    <col min="1" max="1" width="69.625" style="2" customWidth="1"/>
    <col min="2" max="2" width="12.75390625" style="9" customWidth="1"/>
    <col min="3" max="3" width="14.25390625" style="9" customWidth="1"/>
    <col min="4" max="4" width="10.00390625" style="9" customWidth="1"/>
    <col min="5" max="5" width="17.875" style="5" customWidth="1"/>
    <col min="6" max="16384" width="9.125" style="2" customWidth="1"/>
  </cols>
  <sheetData>
    <row r="1" spans="1:5" ht="12.75">
      <c r="A1" s="45"/>
      <c r="B1" s="45"/>
      <c r="C1" s="46"/>
      <c r="D1" s="46"/>
      <c r="E1" s="15" t="s">
        <v>39</v>
      </c>
    </row>
    <row r="2" spans="1:5" ht="12.75">
      <c r="A2" s="45"/>
      <c r="B2" s="45"/>
      <c r="C2" s="46"/>
      <c r="D2" s="46"/>
      <c r="E2" s="15" t="s">
        <v>47</v>
      </c>
    </row>
    <row r="3" spans="1:5" ht="12.75">
      <c r="A3" s="47"/>
      <c r="B3" s="47"/>
      <c r="C3" s="47"/>
      <c r="D3" s="46"/>
      <c r="E3" s="14"/>
    </row>
    <row r="4" spans="1:5" ht="12.75">
      <c r="A4" s="66"/>
      <c r="B4" s="66"/>
      <c r="C4" s="49"/>
      <c r="D4" s="49"/>
      <c r="E4" s="15"/>
    </row>
    <row r="5" spans="1:5" ht="12.75">
      <c r="A5" s="48"/>
      <c r="B5" s="48"/>
      <c r="C5" s="49"/>
      <c r="D5" s="49" t="s">
        <v>43</v>
      </c>
      <c r="E5" s="15" t="s">
        <v>49</v>
      </c>
    </row>
    <row r="6" spans="1:5" ht="12.75">
      <c r="A6" s="16" t="s">
        <v>40</v>
      </c>
      <c r="B6" s="49"/>
      <c r="C6" s="49"/>
      <c r="D6" s="49"/>
      <c r="E6" s="50"/>
    </row>
    <row r="7" spans="1:5" ht="12.75">
      <c r="A7" s="18" t="s">
        <v>41</v>
      </c>
      <c r="B7" s="49"/>
      <c r="C7" s="49"/>
      <c r="D7" s="49"/>
      <c r="E7" s="50"/>
    </row>
    <row r="8" spans="1:5" ht="12.75">
      <c r="A8" s="67" t="s">
        <v>45</v>
      </c>
      <c r="B8" s="67"/>
      <c r="C8" s="67"/>
      <c r="D8" s="67"/>
      <c r="E8" s="67"/>
    </row>
    <row r="9" spans="1:23" s="1" customFormat="1" ht="27.75" customHeight="1">
      <c r="A9" s="68" t="s">
        <v>37</v>
      </c>
      <c r="B9" s="69" t="s">
        <v>14</v>
      </c>
      <c r="C9" s="69" t="s">
        <v>15</v>
      </c>
      <c r="D9" s="68" t="s">
        <v>32</v>
      </c>
      <c r="E9" s="6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12.75">
      <c r="A10" s="68"/>
      <c r="B10" s="69"/>
      <c r="C10" s="69"/>
      <c r="D10" s="51" t="s">
        <v>13</v>
      </c>
      <c r="E10" s="52" t="s">
        <v>31</v>
      </c>
    </row>
    <row r="11" spans="1:5" ht="12.75">
      <c r="A11" s="53" t="s">
        <v>3</v>
      </c>
      <c r="B11" s="54">
        <f>B12+B15+B18+B19+B20+B21</f>
        <v>832.5</v>
      </c>
      <c r="C11" s="54">
        <f>C12+C15+C18+C19+C20+C21+C14</f>
        <v>287</v>
      </c>
      <c r="D11" s="55">
        <f>B11-C11</f>
        <v>545.5</v>
      </c>
      <c r="E11" s="56">
        <f>IF(B11&gt;0,C11/B11,"х")</f>
        <v>0.34474474474474476</v>
      </c>
    </row>
    <row r="12" spans="1:5" ht="12.75">
      <c r="A12" s="53" t="s">
        <v>16</v>
      </c>
      <c r="B12" s="54">
        <f>B13</f>
        <v>174</v>
      </c>
      <c r="C12" s="54">
        <f>C13</f>
        <v>129.3</v>
      </c>
      <c r="D12" s="55">
        <f aca="true" t="shared" si="0" ref="D12:D26">B12-C12</f>
        <v>44.69999999999999</v>
      </c>
      <c r="E12" s="56">
        <f aca="true" t="shared" si="1" ref="E12:E25">IF(B12&gt;0,C12/B12,"х")</f>
        <v>0.7431034482758622</v>
      </c>
    </row>
    <row r="13" spans="1:5" ht="12.75">
      <c r="A13" s="53" t="s">
        <v>17</v>
      </c>
      <c r="B13" s="54">
        <v>174</v>
      </c>
      <c r="C13" s="54">
        <v>129.3</v>
      </c>
      <c r="D13" s="55">
        <f t="shared" si="0"/>
        <v>44.69999999999999</v>
      </c>
      <c r="E13" s="56">
        <f t="shared" si="1"/>
        <v>0.7431034482758622</v>
      </c>
    </row>
    <row r="14" spans="1:5" ht="12.75">
      <c r="A14" s="53" t="s">
        <v>46</v>
      </c>
      <c r="B14" s="54">
        <v>0</v>
      </c>
      <c r="C14" s="54">
        <v>0.2</v>
      </c>
      <c r="D14" s="55">
        <f t="shared" si="0"/>
        <v>-0.2</v>
      </c>
      <c r="E14" s="56" t="str">
        <f t="shared" si="1"/>
        <v>х</v>
      </c>
    </row>
    <row r="15" spans="1:5" ht="12.75">
      <c r="A15" s="53" t="s">
        <v>18</v>
      </c>
      <c r="B15" s="54">
        <f>B16+B17</f>
        <v>93.5</v>
      </c>
      <c r="C15" s="54">
        <f>C16+C17</f>
        <v>16</v>
      </c>
      <c r="D15" s="55">
        <f t="shared" si="0"/>
        <v>77.5</v>
      </c>
      <c r="E15" s="56">
        <f t="shared" si="1"/>
        <v>0.1711229946524064</v>
      </c>
    </row>
    <row r="16" spans="1:5" ht="12.75">
      <c r="A16" s="53" t="s">
        <v>19</v>
      </c>
      <c r="B16" s="54">
        <v>51</v>
      </c>
      <c r="C16" s="54">
        <v>9.4</v>
      </c>
      <c r="D16" s="55">
        <f t="shared" si="0"/>
        <v>41.6</v>
      </c>
      <c r="E16" s="56">
        <f t="shared" si="1"/>
        <v>0.1843137254901961</v>
      </c>
    </row>
    <row r="17" spans="1:5" ht="12.75">
      <c r="A17" s="53" t="s">
        <v>20</v>
      </c>
      <c r="B17" s="54">
        <v>42.5</v>
      </c>
      <c r="C17" s="54">
        <v>6.6</v>
      </c>
      <c r="D17" s="55">
        <f t="shared" si="0"/>
        <v>35.9</v>
      </c>
      <c r="E17" s="56">
        <f t="shared" si="1"/>
        <v>0.1552941176470588</v>
      </c>
    </row>
    <row r="18" spans="1:5" ht="27" customHeight="1">
      <c r="A18" s="57" t="s">
        <v>21</v>
      </c>
      <c r="B18" s="54">
        <v>565</v>
      </c>
      <c r="C18" s="54">
        <v>119.2</v>
      </c>
      <c r="D18" s="55">
        <f t="shared" si="0"/>
        <v>445.8</v>
      </c>
      <c r="E18" s="56">
        <f t="shared" si="1"/>
        <v>0.21097345132743364</v>
      </c>
    </row>
    <row r="19" spans="1:5" ht="27" customHeight="1">
      <c r="A19" s="58" t="s">
        <v>1</v>
      </c>
      <c r="B19" s="54">
        <v>0</v>
      </c>
      <c r="C19" s="54">
        <v>2.3</v>
      </c>
      <c r="D19" s="55">
        <f t="shared" si="0"/>
        <v>-2.3</v>
      </c>
      <c r="E19" s="56" t="str">
        <f t="shared" si="1"/>
        <v>х</v>
      </c>
    </row>
    <row r="20" spans="1:5" ht="14.25" customHeight="1">
      <c r="A20" s="53" t="s">
        <v>0</v>
      </c>
      <c r="B20" s="54">
        <v>0</v>
      </c>
      <c r="C20" s="54">
        <v>0</v>
      </c>
      <c r="D20" s="55">
        <f>B20-C20</f>
        <v>0</v>
      </c>
      <c r="E20" s="56" t="str">
        <f t="shared" si="1"/>
        <v>х</v>
      </c>
    </row>
    <row r="21" spans="1:5" ht="13.5" customHeight="1">
      <c r="A21" s="53" t="s">
        <v>2</v>
      </c>
      <c r="B21" s="54">
        <v>0</v>
      </c>
      <c r="C21" s="54">
        <v>20</v>
      </c>
      <c r="D21" s="55">
        <f>B21-C21</f>
        <v>-20</v>
      </c>
      <c r="E21" s="56" t="str">
        <f>IF(B21&gt;0,C21/B21,"х")</f>
        <v>х</v>
      </c>
    </row>
    <row r="22" spans="1:5" ht="13.5" customHeight="1">
      <c r="A22" s="53" t="s">
        <v>22</v>
      </c>
      <c r="B22" s="54">
        <f>B23</f>
        <v>15813.6</v>
      </c>
      <c r="C22" s="54">
        <f>C23</f>
        <v>12691.8</v>
      </c>
      <c r="D22" s="55">
        <f t="shared" si="0"/>
        <v>3121.800000000001</v>
      </c>
      <c r="E22" s="56">
        <f t="shared" si="1"/>
        <v>0.8025876460767946</v>
      </c>
    </row>
    <row r="23" spans="1:5" ht="25.5">
      <c r="A23" s="53" t="s">
        <v>23</v>
      </c>
      <c r="B23" s="54">
        <f>B24+B25+B26+B27+B28</f>
        <v>15813.6</v>
      </c>
      <c r="C23" s="54">
        <f>C24+C25+C26+C27+C28</f>
        <v>12691.8</v>
      </c>
      <c r="D23" s="55">
        <f>B23-C23</f>
        <v>3121.800000000001</v>
      </c>
      <c r="E23" s="56">
        <f t="shared" si="1"/>
        <v>0.8025876460767946</v>
      </c>
    </row>
    <row r="24" spans="1:5" ht="27.75" customHeight="1">
      <c r="A24" s="53" t="s">
        <v>24</v>
      </c>
      <c r="B24" s="54">
        <v>12303.5</v>
      </c>
      <c r="C24" s="54">
        <v>9851.9</v>
      </c>
      <c r="D24" s="55">
        <f>B24-C24</f>
        <v>2451.6000000000004</v>
      </c>
      <c r="E24" s="56">
        <f t="shared" si="1"/>
        <v>0.8007396269354249</v>
      </c>
    </row>
    <row r="25" spans="1:5" ht="25.5">
      <c r="A25" s="53" t="s">
        <v>25</v>
      </c>
      <c r="B25" s="54">
        <v>2034.3</v>
      </c>
      <c r="C25" s="54">
        <v>1713.9</v>
      </c>
      <c r="D25" s="55">
        <f t="shared" si="0"/>
        <v>320.39999999999986</v>
      </c>
      <c r="E25" s="56">
        <f t="shared" si="1"/>
        <v>0.8425011060315588</v>
      </c>
    </row>
    <row r="26" spans="1:5" ht="25.5">
      <c r="A26" s="53" t="s">
        <v>35</v>
      </c>
      <c r="B26" s="54">
        <v>168.2</v>
      </c>
      <c r="C26" s="54">
        <v>85.5</v>
      </c>
      <c r="D26" s="55">
        <f t="shared" si="0"/>
        <v>82.69999999999999</v>
      </c>
      <c r="E26" s="56">
        <f aca="true" t="shared" si="2" ref="E26:E31">IF(B26&gt;0,C26/B26,"х")</f>
        <v>0.5083234244946493</v>
      </c>
    </row>
    <row r="27" spans="1:5" ht="15" customHeight="1">
      <c r="A27" s="53" t="s">
        <v>26</v>
      </c>
      <c r="B27" s="54">
        <v>1307.6</v>
      </c>
      <c r="C27" s="54">
        <v>1040.5</v>
      </c>
      <c r="D27" s="55">
        <f>B27-C27</f>
        <v>267.0999999999999</v>
      </c>
      <c r="E27" s="56">
        <f t="shared" si="2"/>
        <v>0.7957326399510555</v>
      </c>
    </row>
    <row r="28" spans="1:5" ht="29.25" customHeight="1">
      <c r="A28" s="53" t="s">
        <v>33</v>
      </c>
      <c r="B28" s="54">
        <v>0</v>
      </c>
      <c r="C28" s="54">
        <f>C29</f>
        <v>0</v>
      </c>
      <c r="D28" s="59">
        <f>B28-C28</f>
        <v>0</v>
      </c>
      <c r="E28" s="56" t="str">
        <f t="shared" si="2"/>
        <v>х</v>
      </c>
    </row>
    <row r="29" spans="1:5" ht="27" customHeight="1">
      <c r="A29" s="53" t="s">
        <v>34</v>
      </c>
      <c r="B29" s="54">
        <v>0</v>
      </c>
      <c r="C29" s="54"/>
      <c r="D29" s="59">
        <f>B29-C29</f>
        <v>0</v>
      </c>
      <c r="E29" s="56" t="str">
        <f t="shared" si="2"/>
        <v>х</v>
      </c>
    </row>
    <row r="30" spans="1:5" ht="27" customHeight="1">
      <c r="A30" s="53" t="s">
        <v>34</v>
      </c>
      <c r="B30" s="54">
        <v>0</v>
      </c>
      <c r="C30" s="54">
        <v>0</v>
      </c>
      <c r="D30" s="59">
        <f>B30-C30</f>
        <v>0</v>
      </c>
      <c r="E30" s="56" t="str">
        <f t="shared" si="2"/>
        <v>х</v>
      </c>
    </row>
    <row r="31" spans="1:5" s="10" customFormat="1" ht="12.75">
      <c r="A31" s="60" t="s">
        <v>29</v>
      </c>
      <c r="B31" s="61">
        <f>B11+B23</f>
        <v>16646.1</v>
      </c>
      <c r="C31" s="61">
        <f>C11+C23+C29</f>
        <v>12978.8</v>
      </c>
      <c r="D31" s="62">
        <f>B31-C31</f>
        <v>3667.2999999999993</v>
      </c>
      <c r="E31" s="63">
        <f t="shared" si="2"/>
        <v>0.7796901376298352</v>
      </c>
    </row>
    <row r="32" spans="1:5" ht="12.75">
      <c r="A32" s="64"/>
      <c r="B32" s="49"/>
      <c r="C32" s="49"/>
      <c r="D32" s="49"/>
      <c r="E32" s="65"/>
    </row>
  </sheetData>
  <sheetProtection/>
  <mergeCells count="6">
    <mergeCell ref="A4:B4"/>
    <mergeCell ref="A8:E8"/>
    <mergeCell ref="D9:E9"/>
    <mergeCell ref="B9:B10"/>
    <mergeCell ref="C9:C10"/>
    <mergeCell ref="A9:A10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120" zoomScaleSheetLayoutView="120" zoomScalePageLayoutView="0" workbookViewId="0" topLeftCell="A1">
      <selection activeCell="B19" sqref="B19"/>
    </sheetView>
  </sheetViews>
  <sheetFormatPr defaultColWidth="4.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38</v>
      </c>
    </row>
    <row r="2" spans="1:5" ht="12.75">
      <c r="A2" s="13"/>
      <c r="B2" s="13"/>
      <c r="C2" s="13"/>
      <c r="D2" s="13"/>
      <c r="E2" s="15" t="s">
        <v>47</v>
      </c>
    </row>
    <row r="3" spans="1:5" ht="12.75">
      <c r="A3" s="13"/>
      <c r="B3" s="13"/>
      <c r="C3" s="13"/>
      <c r="D3" s="13"/>
      <c r="E3" s="14"/>
    </row>
    <row r="4" spans="1:5" ht="12.75">
      <c r="A4" s="13"/>
      <c r="B4" s="13"/>
      <c r="C4" s="13"/>
      <c r="D4" s="13"/>
      <c r="E4" s="15"/>
    </row>
    <row r="5" spans="1:5" ht="12.75">
      <c r="A5" s="13"/>
      <c r="B5" s="13"/>
      <c r="C5" s="13"/>
      <c r="D5" s="13"/>
      <c r="E5" s="15" t="s">
        <v>48</v>
      </c>
    </row>
    <row r="6" spans="1:5" ht="12.75">
      <c r="A6" s="16" t="s">
        <v>40</v>
      </c>
      <c r="B6" s="17"/>
      <c r="C6" s="17"/>
      <c r="D6" s="17"/>
      <c r="E6" s="17"/>
    </row>
    <row r="7" spans="1:5" ht="12.75">
      <c r="A7" s="18" t="s">
        <v>42</v>
      </c>
      <c r="B7" s="17"/>
      <c r="C7" s="17"/>
      <c r="D7" s="17"/>
      <c r="E7" s="17"/>
    </row>
    <row r="8" spans="1:5" ht="12.75">
      <c r="A8" s="72" t="s">
        <v>44</v>
      </c>
      <c r="B8" s="72"/>
      <c r="C8" s="72"/>
      <c r="D8" s="72"/>
      <c r="E8" s="72"/>
    </row>
    <row r="9" spans="1:5" ht="26.25" customHeight="1">
      <c r="A9" s="70" t="s">
        <v>36</v>
      </c>
      <c r="B9" s="70" t="s">
        <v>14</v>
      </c>
      <c r="C9" s="70" t="s">
        <v>15</v>
      </c>
      <c r="D9" s="73" t="s">
        <v>32</v>
      </c>
      <c r="E9" s="74"/>
    </row>
    <row r="10" spans="1:5" ht="12.75">
      <c r="A10" s="71"/>
      <c r="B10" s="71"/>
      <c r="C10" s="71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4772.1</v>
      </c>
      <c r="C11" s="23">
        <v>4375.8</v>
      </c>
      <c r="D11" s="23">
        <f aca="true" t="shared" si="0" ref="D11:D19">B11-C11</f>
        <v>396.3000000000002</v>
      </c>
      <c r="E11" s="24">
        <f aca="true" t="shared" si="1" ref="E11:E19">C11*100/B11/100</f>
        <v>0.9169547997736845</v>
      </c>
    </row>
    <row r="12" spans="1:5" ht="12.75" outlineLevel="4">
      <c r="A12" s="21" t="s">
        <v>5</v>
      </c>
      <c r="B12" s="22">
        <v>114</v>
      </c>
      <c r="C12" s="23">
        <v>81.2</v>
      </c>
      <c r="D12" s="23">
        <f t="shared" si="0"/>
        <v>32.8</v>
      </c>
      <c r="E12" s="24">
        <f t="shared" si="1"/>
        <v>0.7122807017543861</v>
      </c>
    </row>
    <row r="13" spans="1:5" ht="15" customHeight="1" outlineLevel="4">
      <c r="A13" s="25" t="s">
        <v>6</v>
      </c>
      <c r="B13" s="22">
        <v>131.1</v>
      </c>
      <c r="C13" s="23">
        <v>0</v>
      </c>
      <c r="D13" s="23">
        <f t="shared" si="0"/>
        <v>131.1</v>
      </c>
      <c r="E13" s="24">
        <f t="shared" si="1"/>
        <v>0</v>
      </c>
    </row>
    <row r="14" spans="1:5" ht="12.75" outlineLevel="4">
      <c r="A14" s="26" t="s">
        <v>7</v>
      </c>
      <c r="B14" s="27">
        <v>1037.3</v>
      </c>
      <c r="C14" s="23">
        <v>982.29</v>
      </c>
      <c r="D14" s="23">
        <f t="shared" si="0"/>
        <v>55.00999999999999</v>
      </c>
      <c r="E14" s="24">
        <f t="shared" si="1"/>
        <v>0.9469680902342621</v>
      </c>
    </row>
    <row r="15" spans="1:5" ht="12.75" outlineLevel="1">
      <c r="A15" s="21" t="s">
        <v>8</v>
      </c>
      <c r="B15" s="22">
        <v>2644.8</v>
      </c>
      <c r="C15" s="23">
        <v>2168.2</v>
      </c>
      <c r="D15" s="23">
        <f t="shared" si="0"/>
        <v>476.60000000000036</v>
      </c>
      <c r="E15" s="24">
        <f t="shared" si="1"/>
        <v>0.8197973381730186</v>
      </c>
    </row>
    <row r="16" spans="1:5" ht="12.75" outlineLevel="2">
      <c r="A16" s="28" t="s">
        <v>9</v>
      </c>
      <c r="B16" s="22">
        <v>7501</v>
      </c>
      <c r="C16" s="23">
        <v>4924.8</v>
      </c>
      <c r="D16" s="23">
        <f t="shared" si="0"/>
        <v>2576.2</v>
      </c>
      <c r="E16" s="24">
        <f t="shared" si="1"/>
        <v>0.6565524596720438</v>
      </c>
    </row>
    <row r="17" spans="1:5" ht="12.75" outlineLevel="2">
      <c r="A17" s="29" t="s">
        <v>10</v>
      </c>
      <c r="B17" s="22">
        <v>69.5</v>
      </c>
      <c r="C17" s="23">
        <v>45.29</v>
      </c>
      <c r="D17" s="23">
        <f t="shared" si="0"/>
        <v>24.21</v>
      </c>
      <c r="E17" s="24">
        <f t="shared" si="1"/>
        <v>0.6516546762589929</v>
      </c>
    </row>
    <row r="18" spans="1:5" ht="12.75" outlineLevel="2">
      <c r="A18" s="21" t="s">
        <v>11</v>
      </c>
      <c r="B18" s="22">
        <v>50</v>
      </c>
      <c r="C18" s="23">
        <v>0</v>
      </c>
      <c r="D18" s="23">
        <f t="shared" si="0"/>
        <v>50</v>
      </c>
      <c r="E18" s="24">
        <f t="shared" si="1"/>
        <v>0</v>
      </c>
    </row>
    <row r="19" spans="1:5" ht="16.5" customHeight="1" outlineLevel="2">
      <c r="A19" s="25" t="s">
        <v>12</v>
      </c>
      <c r="B19" s="22">
        <v>0</v>
      </c>
      <c r="C19" s="23">
        <v>0</v>
      </c>
      <c r="D19" s="23">
        <f t="shared" si="0"/>
        <v>0</v>
      </c>
      <c r="E19" s="24" t="e">
        <f t="shared" si="1"/>
        <v>#DIV/0!</v>
      </c>
    </row>
    <row r="20" spans="1:5" s="11" customFormat="1" ht="12.75" outlineLevel="4">
      <c r="A20" s="30" t="s">
        <v>30</v>
      </c>
      <c r="B20" s="31">
        <f>SUM(B11:B19)</f>
        <v>16319.800000000001</v>
      </c>
      <c r="C20" s="31">
        <f>SUM(C11:C19)</f>
        <v>12577.580000000002</v>
      </c>
      <c r="D20" s="31">
        <f>B20-C20</f>
        <v>3742.2199999999993</v>
      </c>
      <c r="E20" s="32">
        <f>C20*100/B20/100</f>
        <v>0.7706944938050713</v>
      </c>
    </row>
    <row r="21" spans="1:5" ht="12.75" outlineLevel="4">
      <c r="A21" s="33"/>
      <c r="B21" s="34"/>
      <c r="C21" s="34"/>
      <c r="D21" s="34"/>
      <c r="E21" s="35"/>
    </row>
    <row r="22" spans="1:5" ht="12.75">
      <c r="A22" s="36"/>
      <c r="B22" s="37"/>
      <c r="C22" s="37"/>
      <c r="D22" s="37"/>
      <c r="E22" s="38"/>
    </row>
    <row r="23" spans="1:5" s="12" customFormat="1" ht="12.75">
      <c r="A23" s="39" t="s">
        <v>27</v>
      </c>
      <c r="B23" s="40">
        <v>326.3</v>
      </c>
      <c r="C23" s="40">
        <v>401.3</v>
      </c>
      <c r="D23" s="40" t="s">
        <v>28</v>
      </c>
      <c r="E23" s="40" t="s">
        <v>28</v>
      </c>
    </row>
    <row r="24" spans="1:5" ht="12.75">
      <c r="A24" s="41"/>
      <c r="B24" s="42"/>
      <c r="C24" s="42"/>
      <c r="D24" s="43"/>
      <c r="E24" s="44"/>
    </row>
  </sheetData>
  <sheetProtection/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User</cp:lastModifiedBy>
  <cp:lastPrinted>2016-11-09T06:45:35Z</cp:lastPrinted>
  <dcterms:created xsi:type="dcterms:W3CDTF">2009-03-17T06:26:50Z</dcterms:created>
  <dcterms:modified xsi:type="dcterms:W3CDTF">2017-11-22T08:09:49Z</dcterms:modified>
  <cp:category/>
  <cp:version/>
  <cp:contentType/>
  <cp:contentStatus/>
</cp:coreProperties>
</file>